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BE09ED0817345649F6587B8C10AFA34" descr="博兴街道办事处门口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06240" y="955040"/>
          <a:ext cx="10058400" cy="5744210"/>
        </a:xfrm>
        <a:prstGeom prst="rect">
          <a:avLst/>
        </a:prstGeom>
      </xdr:spPr>
    </xdr:pic>
  </etc:cellImage>
  <etc:cellImage>
    <xdr:pic>
      <xdr:nvPicPr>
        <xdr:cNvPr id="3" name="ID_99FAFBC7A0AD48BF9F0F4E074EACF158" descr="观海苑门外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06240" y="1440180"/>
          <a:ext cx="10058400" cy="5741670"/>
        </a:xfrm>
        <a:prstGeom prst="rect">
          <a:avLst/>
        </a:prstGeom>
      </xdr:spPr>
    </xdr:pic>
  </etc:cellImage>
  <etc:cellImage>
    <xdr:pic>
      <xdr:nvPicPr>
        <xdr:cNvPr id="4" name="ID_07D4125D393F4DC19A7A418EF3AFC498" descr="观海苑门内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06240" y="1793240"/>
          <a:ext cx="10058400" cy="5744210"/>
        </a:xfrm>
        <a:prstGeom prst="rect">
          <a:avLst/>
        </a:prstGeom>
      </xdr:spPr>
    </xdr:pic>
  </etc:cellImage>
  <etc:cellImage>
    <xdr:pic>
      <xdr:nvPicPr>
        <xdr:cNvPr id="5" name="ID_30F7B13E6E2F4AE7846F9AF6DC20879A" descr="观海苑东门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960620" y="1793240"/>
          <a:ext cx="10058400" cy="5744210"/>
        </a:xfrm>
        <a:prstGeom prst="rect">
          <a:avLst/>
        </a:prstGeom>
      </xdr:spPr>
    </xdr:pic>
  </etc:cellImage>
  <etc:cellImage>
    <xdr:pic>
      <xdr:nvPicPr>
        <xdr:cNvPr id="6" name="ID_A8A920C8EA24476E8736773EDD44E286" descr="观海苑广场摆件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15000" y="1793240"/>
          <a:ext cx="10058400" cy="5744210"/>
        </a:xfrm>
        <a:prstGeom prst="rect">
          <a:avLst/>
        </a:prstGeom>
      </xdr:spPr>
    </xdr:pic>
  </etc:cellImage>
  <etc:cellImage>
    <xdr:pic>
      <xdr:nvPicPr>
        <xdr:cNvPr id="7" name="ID_EE3528D2DA684F29AECEAF13EF362852" descr="棠颂璟庐东门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06240" y="2860040"/>
          <a:ext cx="10058400" cy="5744210"/>
        </a:xfrm>
        <a:prstGeom prst="rect">
          <a:avLst/>
        </a:prstGeom>
      </xdr:spPr>
    </xdr:pic>
  </etc:cellImage>
  <etc:cellImage>
    <xdr:pic>
      <xdr:nvPicPr>
        <xdr:cNvPr id="8" name="ID_A13FA96EF5E9484483576217710A9AF0" descr="棠颂璟庐西门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6240" y="2504440"/>
          <a:ext cx="10058400" cy="5744210"/>
        </a:xfrm>
        <a:prstGeom prst="rect">
          <a:avLst/>
        </a:prstGeom>
      </xdr:spPr>
    </xdr:pic>
  </etc:cellImage>
  <etc:cellImage>
    <xdr:pic>
      <xdr:nvPicPr>
        <xdr:cNvPr id="9" name="ID_E38EA8CF861A4A4DA0D778209F4C5D62" descr="棠颂璟庐西门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6240" y="3215640"/>
          <a:ext cx="10058400" cy="5744210"/>
        </a:xfrm>
        <a:prstGeom prst="rect">
          <a:avLst/>
        </a:prstGeom>
      </xdr:spPr>
    </xdr:pic>
  </etc:cellImage>
  <etc:cellImage>
    <xdr:pic>
      <xdr:nvPicPr>
        <xdr:cNvPr id="10" name="ID_56421BAB04814B00B2B2F89977CDE1C0" descr="海棠小区北门内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892040" y="3215640"/>
          <a:ext cx="10058400" cy="5744210"/>
        </a:xfrm>
        <a:prstGeom prst="rect">
          <a:avLst/>
        </a:prstGeom>
      </xdr:spPr>
    </xdr:pic>
  </etc:cellImage>
  <etc:cellImage>
    <xdr:pic>
      <xdr:nvPicPr>
        <xdr:cNvPr id="11" name="ID_77D0FAF875D34DB7B5E4220F264F8FD3" descr="博客雅苑北门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06240" y="3571240"/>
          <a:ext cx="10058400" cy="5744210"/>
        </a:xfrm>
        <a:prstGeom prst="rect">
          <a:avLst/>
        </a:prstGeom>
      </xdr:spPr>
    </xdr:pic>
  </etc:cellImage>
  <etc:cellImage>
    <xdr:pic>
      <xdr:nvPicPr>
        <xdr:cNvPr id="12" name="ID_04C7F77D3C3645FFBD4F094EAABF4751" descr="博客雅苑西门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06240" y="3926840"/>
          <a:ext cx="10058400" cy="5744210"/>
        </a:xfrm>
        <a:prstGeom prst="rect">
          <a:avLst/>
        </a:prstGeom>
      </xdr:spPr>
    </xdr:pic>
  </etc:cellImage>
  <etc:cellImage>
    <xdr:pic>
      <xdr:nvPicPr>
        <xdr:cNvPr id="13" name="ID_982182DC60A4492FA9BC667C0BF70930" descr="亦城茗园西门外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06240" y="4282440"/>
          <a:ext cx="10058400" cy="7652385"/>
        </a:xfrm>
        <a:prstGeom prst="rect">
          <a:avLst/>
        </a:prstGeom>
      </xdr:spPr>
    </xdr:pic>
  </etc:cellImage>
  <etc:cellImage>
    <xdr:pic>
      <xdr:nvPicPr>
        <xdr:cNvPr id="14" name="ID_9E79C2CD362846D3B483DDF0E7B22561" descr="亦城茗苑北门内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892040" y="4282440"/>
          <a:ext cx="10058400" cy="7652385"/>
        </a:xfrm>
        <a:prstGeom prst="rect">
          <a:avLst/>
        </a:prstGeom>
      </xdr:spPr>
    </xdr:pic>
  </etc:cellImage>
  <etc:cellImage>
    <xdr:pic>
      <xdr:nvPicPr>
        <xdr:cNvPr id="15" name="ID_EEB029B317CA4D6795E43ED39779E0BB" descr="亦城茗苑北门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06240" y="4282440"/>
          <a:ext cx="10058400" cy="7652385"/>
        </a:xfrm>
        <a:prstGeom prst="rect">
          <a:avLst/>
        </a:prstGeom>
      </xdr:spPr>
    </xdr:pic>
  </etc:cellImage>
  <etc:cellImage>
    <xdr:pic>
      <xdr:nvPicPr>
        <xdr:cNvPr id="16" name="ID_ECAFA165EC024166BE1BBD6A1EBDCCD6" descr="亦城茗苑西门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892040" y="4638040"/>
          <a:ext cx="10058400" cy="7652385"/>
        </a:xfrm>
        <a:prstGeom prst="rect">
          <a:avLst/>
        </a:prstGeom>
      </xdr:spPr>
    </xdr:pic>
  </etc:cellImage>
  <etc:cellImage>
    <xdr:pic>
      <xdr:nvPicPr>
        <xdr:cNvPr id="17" name="ID_9E70139E27984396B8B8B77CD0EC931E" descr="c64bbbb6d4d9d69a3879c637d4dbc50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06240" y="5704840"/>
          <a:ext cx="9753600" cy="7421880"/>
        </a:xfrm>
        <a:prstGeom prst="rect">
          <a:avLst/>
        </a:prstGeom>
      </xdr:spPr>
    </xdr:pic>
  </etc:cellImage>
  <etc:cellImage>
    <xdr:pic>
      <xdr:nvPicPr>
        <xdr:cNvPr id="18" name="ID_B055A76D1D274FA5B7CE79F53B08A788" descr="a5da5b9f86b3cefac2629c44446b4af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06240" y="4993640"/>
          <a:ext cx="9753600" cy="7421880"/>
        </a:xfrm>
        <a:prstGeom prst="rect">
          <a:avLst/>
        </a:prstGeom>
      </xdr:spPr>
    </xdr:pic>
  </etc:cellImage>
  <etc:cellImage>
    <xdr:pic>
      <xdr:nvPicPr>
        <xdr:cNvPr id="19" name="ID_28C2F2AEFA224B56B971334370D96FA2" descr="2a9a79c09d3aa52c4cb5504abab3fc5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06240" y="5349240"/>
          <a:ext cx="9753600" cy="7421880"/>
        </a:xfrm>
        <a:prstGeom prst="rect">
          <a:avLst/>
        </a:prstGeom>
      </xdr:spPr>
    </xdr:pic>
  </etc:cellImage>
  <etc:cellImage>
    <xdr:pic>
      <xdr:nvPicPr>
        <xdr:cNvPr id="20" name="ID_4DBEC8B0EA4B48EF9508E717DB95FA48" descr="accdcde8b1496d6268c8f09d49e1619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892040" y="5349240"/>
          <a:ext cx="9753600" cy="7421880"/>
        </a:xfrm>
        <a:prstGeom prst="rect">
          <a:avLst/>
        </a:prstGeom>
      </xdr:spPr>
    </xdr:pic>
  </etc:cellImage>
  <etc:cellImage>
    <xdr:pic>
      <xdr:nvPicPr>
        <xdr:cNvPr id="21" name="ID_8B1BDC1439A04ADCBC4C52C1F13F9855" descr="0718e372342d6b3d07ea50e9f362635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46420" y="5349240"/>
          <a:ext cx="9753600" cy="7421880"/>
        </a:xfrm>
        <a:prstGeom prst="rect">
          <a:avLst/>
        </a:prstGeom>
      </xdr:spPr>
    </xdr:pic>
  </etc:cellImage>
  <etc:cellImage>
    <xdr:pic>
      <xdr:nvPicPr>
        <xdr:cNvPr id="22" name="ID_1E2F6D4864B946379FD861DDF19BF919" descr="亦园东门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06240" y="6416040"/>
          <a:ext cx="10058400" cy="7652385"/>
        </a:xfrm>
        <a:prstGeom prst="rect">
          <a:avLst/>
        </a:prstGeom>
      </xdr:spPr>
    </xdr:pic>
  </etc:cellImage>
  <etc:cellImage>
    <xdr:pic>
      <xdr:nvPicPr>
        <xdr:cNvPr id="23" name="ID_363E0ED480F448DEBB79A86E4BFCFCE6" descr="亦园北门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06240" y="6060440"/>
          <a:ext cx="10058400" cy="7652385"/>
        </a:xfrm>
        <a:prstGeom prst="rect">
          <a:avLst/>
        </a:prstGeom>
      </xdr:spPr>
    </xdr:pic>
  </etc:cellImage>
  <etc:cellImage>
    <xdr:pic>
      <xdr:nvPicPr>
        <xdr:cNvPr id="24" name="ID_57FB43AE25AA47DB8E1A2AC7EDE409D0" descr="亦园北门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892040" y="6060440"/>
          <a:ext cx="10058400" cy="7652385"/>
        </a:xfrm>
        <a:prstGeom prst="rect">
          <a:avLst/>
        </a:prstGeom>
      </xdr:spPr>
    </xdr:pic>
  </etc:cellImage>
  <etc:cellImage>
    <xdr:pic>
      <xdr:nvPicPr>
        <xdr:cNvPr id="25" name="ID_6B77FEABBB8D4FABAE8458BED7DD9173" descr="亦园北门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646420" y="6060440"/>
          <a:ext cx="10058400" cy="7652385"/>
        </a:xfrm>
        <a:prstGeom prst="rect">
          <a:avLst/>
        </a:prstGeom>
      </xdr:spPr>
    </xdr:pic>
  </etc:cellImage>
  <etc:cellImage>
    <xdr:pic>
      <xdr:nvPicPr>
        <xdr:cNvPr id="27" name="ID_7093810151BA41839B6C743781C4553A" descr="悦廷小区北门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6240" y="7127240"/>
          <a:ext cx="10058400" cy="7652385"/>
        </a:xfrm>
        <a:prstGeom prst="rect">
          <a:avLst/>
        </a:prstGeom>
      </xdr:spPr>
    </xdr:pic>
  </etc:cellImage>
  <etc:cellImage>
    <xdr:pic>
      <xdr:nvPicPr>
        <xdr:cNvPr id="28" name="ID_3EA4F2F08DA148FAA942375B3FEB39C9" descr="悦廷小区南门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06240" y="6771640"/>
          <a:ext cx="10058400" cy="7652385"/>
        </a:xfrm>
        <a:prstGeom prst="rect">
          <a:avLst/>
        </a:prstGeom>
      </xdr:spPr>
    </xdr:pic>
  </etc:cellImage>
  <etc:cellImage>
    <xdr:pic>
      <xdr:nvPicPr>
        <xdr:cNvPr id="29" name="ID_169D63EA7D66427CB742C26E6CB746EB" descr="1c6f60d484018540599ad4b98a07c4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06240" y="7482840"/>
          <a:ext cx="10058400" cy="7652385"/>
        </a:xfrm>
        <a:prstGeom prst="rect">
          <a:avLst/>
        </a:prstGeom>
      </xdr:spPr>
    </xdr:pic>
  </etc:cellImage>
  <etc:cellImage>
    <xdr:pic>
      <xdr:nvPicPr>
        <xdr:cNvPr id="30" name="ID_99642D04334F4F819C02E727D796F99F" descr="7bc91478d718e40285ccfe686cdc56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06240" y="7838440"/>
          <a:ext cx="10058400" cy="7652385"/>
        </a:xfrm>
        <a:prstGeom prst="rect">
          <a:avLst/>
        </a:prstGeom>
      </xdr:spPr>
    </xdr:pic>
  </etc:cellImage>
  <etc:cellImage>
    <xdr:pic>
      <xdr:nvPicPr>
        <xdr:cNvPr id="31" name="ID_B1DC1F0F30C3489AA5BAF83BF69DFF92" descr="瀛海庄园 (2)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206240" y="8194040"/>
          <a:ext cx="10058400" cy="5744210"/>
        </a:xfrm>
        <a:prstGeom prst="rect">
          <a:avLst/>
        </a:prstGeom>
      </xdr:spPr>
    </xdr:pic>
  </etc:cellImage>
  <etc:cellImage>
    <xdr:pic>
      <xdr:nvPicPr>
        <xdr:cNvPr id="32" name="ID_4FC3D935FB1E40D18B4D59A29077483E" descr="瀛海庄园 (5)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206240" y="8549640"/>
          <a:ext cx="10058400" cy="5744210"/>
        </a:xfrm>
        <a:prstGeom prst="rect">
          <a:avLst/>
        </a:prstGeom>
      </xdr:spPr>
    </xdr:pic>
  </etc:cellImage>
  <etc:cellImage>
    <xdr:pic>
      <xdr:nvPicPr>
        <xdr:cNvPr id="33" name="ID_1F7142783E8D4214A3FC2A4559E00202" descr="7252a3ad0747834f0c533854a4d628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06240" y="9260840"/>
          <a:ext cx="10058400" cy="5744210"/>
        </a:xfrm>
        <a:prstGeom prst="rect">
          <a:avLst/>
        </a:prstGeom>
      </xdr:spPr>
    </xdr:pic>
  </etc:cellImage>
  <etc:cellImage>
    <xdr:pic>
      <xdr:nvPicPr>
        <xdr:cNvPr id="34" name="ID_03B0C87E15A749E4ACCBDBE146F84609" descr="东门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06240" y="10327640"/>
          <a:ext cx="10058400" cy="7632065"/>
        </a:xfrm>
        <a:prstGeom prst="rect">
          <a:avLst/>
        </a:prstGeom>
      </xdr:spPr>
    </xdr:pic>
  </etc:cellImage>
  <etc:cellImage>
    <xdr:pic>
      <xdr:nvPicPr>
        <xdr:cNvPr id="35" name="ID_3B21288F860643438076B605012F0054" descr="西门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06240" y="9972040"/>
          <a:ext cx="10058400" cy="5744210"/>
        </a:xfrm>
        <a:prstGeom prst="rect">
          <a:avLst/>
        </a:prstGeom>
      </xdr:spPr>
    </xdr:pic>
  </etc:cellImage>
  <etc:cellImage>
    <xdr:pic>
      <xdr:nvPicPr>
        <xdr:cNvPr id="36" name="ID_047159F7F48E41ACB0C58C84BFBDCE87" descr="中海京西门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892040" y="9972040"/>
          <a:ext cx="10058400" cy="5744210"/>
        </a:xfrm>
        <a:prstGeom prst="rect">
          <a:avLst/>
        </a:prstGeom>
      </xdr:spPr>
    </xdr:pic>
  </etc:cellImage>
  <etc:cellImage>
    <xdr:pic>
      <xdr:nvPicPr>
        <xdr:cNvPr id="37" name="ID_3968BEA6B6554A58A7E567307930A9A3" descr="4dade2dfb744fedd7666a0189a1609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06240" y="10683240"/>
          <a:ext cx="10058400" cy="5744210"/>
        </a:xfrm>
        <a:prstGeom prst="rect">
          <a:avLst/>
        </a:prstGeom>
      </xdr:spPr>
    </xdr:pic>
  </etc:cellImage>
  <etc:cellImage>
    <xdr:pic>
      <xdr:nvPicPr>
        <xdr:cNvPr id="38" name="ID_C49B45DA786B4DCCAF4C8999BEF8E839" descr="9f2f5893a3f5a4f793884c7351d209d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892040" y="10683240"/>
          <a:ext cx="10058400" cy="5744210"/>
        </a:xfrm>
        <a:prstGeom prst="rect">
          <a:avLst/>
        </a:prstGeom>
      </xdr:spPr>
    </xdr:pic>
  </etc:cellImage>
  <etc:cellImage>
    <xdr:pic>
      <xdr:nvPicPr>
        <xdr:cNvPr id="39" name="ID_ECC5214255224AC5B00D2DA7D6E393DA" descr="a9317bea550ea06a7746d83940002c9a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06240" y="11038840"/>
          <a:ext cx="10058400" cy="5739130"/>
        </a:xfrm>
        <a:prstGeom prst="rect">
          <a:avLst/>
        </a:prstGeom>
      </xdr:spPr>
    </xdr:pic>
  </etc:cellImage>
  <etc:cellImage>
    <xdr:pic>
      <xdr:nvPicPr>
        <xdr:cNvPr id="40" name="ID_C4BE93FD5AB9414FA518E6C330EBF0F2" descr="773e70103213edfb26ca67166b999ad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892040" y="11038840"/>
          <a:ext cx="10058400" cy="5739130"/>
        </a:xfrm>
        <a:prstGeom prst="rect">
          <a:avLst/>
        </a:prstGeom>
      </xdr:spPr>
    </xdr:pic>
  </etc:cellImage>
  <etc:cellImage>
    <xdr:pic>
      <xdr:nvPicPr>
        <xdr:cNvPr id="41" name="ID_4FEE5A7AE089496494C03BD46B9FADF5" descr="61db76bec924489b92638c95d1f105cc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06240" y="11394440"/>
          <a:ext cx="6858000" cy="5219700"/>
        </a:xfrm>
        <a:prstGeom prst="rect">
          <a:avLst/>
        </a:prstGeom>
      </xdr:spPr>
    </xdr:pic>
  </etc:cellImage>
  <etc:cellImage>
    <xdr:pic>
      <xdr:nvPicPr>
        <xdr:cNvPr id="42" name="ID_714DF055D7244AAF8FB910D79A9930F2" descr="2981a44085e969c753fbe26a6bc6d4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892040" y="11394440"/>
          <a:ext cx="10058400" cy="5734050"/>
        </a:xfrm>
        <a:prstGeom prst="rect">
          <a:avLst/>
        </a:prstGeom>
      </xdr:spPr>
    </xdr:pic>
  </etc:cellImage>
  <etc:cellImage>
    <xdr:pic>
      <xdr:nvPicPr>
        <xdr:cNvPr id="43" name="ID_CCD8C83FBDC2400F9AB16FAF43E1163B" descr="bf3fac9e964fdaa96700bc215b5640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646420" y="11394440"/>
          <a:ext cx="10058400" cy="5734050"/>
        </a:xfrm>
        <a:prstGeom prst="rect">
          <a:avLst/>
        </a:prstGeom>
      </xdr:spPr>
    </xdr:pic>
  </etc:cellImage>
  <etc:cellImage>
    <xdr:pic>
      <xdr:nvPicPr>
        <xdr:cNvPr id="44" name="ID_F1D2B10C6F6C4303A12912188B2F8E52" descr="4ff059a95d4e32d9769d570903f921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400800" y="11394440"/>
          <a:ext cx="10058400" cy="5734050"/>
        </a:xfrm>
        <a:prstGeom prst="rect">
          <a:avLst/>
        </a:prstGeom>
      </xdr:spPr>
    </xdr:pic>
  </etc:cellImage>
  <etc:cellImage>
    <xdr:pic>
      <xdr:nvPicPr>
        <xdr:cNvPr id="45" name="ID_7D94952768FC4633BBED476D7FDA40D9" descr="b861f75488c3b5898cb9404538b83f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206240" y="11750040"/>
          <a:ext cx="10058400" cy="5728970"/>
        </a:xfrm>
        <a:prstGeom prst="rect">
          <a:avLst/>
        </a:prstGeom>
      </xdr:spPr>
    </xdr:pic>
  </etc:cellImage>
  <etc:cellImage>
    <xdr:pic>
      <xdr:nvPicPr>
        <xdr:cNvPr id="46" name="ID_C04024F1D21C4ADF83C698298B9FE015" descr="619da9984f3aec068cd42d174f91ef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892040" y="11750040"/>
          <a:ext cx="10058400" cy="5728970"/>
        </a:xfrm>
        <a:prstGeom prst="rect">
          <a:avLst/>
        </a:prstGeom>
      </xdr:spPr>
    </xdr:pic>
  </etc:cellImage>
  <etc:cellImage>
    <xdr:pic>
      <xdr:nvPicPr>
        <xdr:cNvPr id="47" name="ID_EB19E5073691465D8EDA356DAF2F3EA9" descr="38c4335822465fbe0cc455187e769e7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206240" y="12105640"/>
          <a:ext cx="9753600" cy="7381240"/>
        </a:xfrm>
        <a:prstGeom prst="rect">
          <a:avLst/>
        </a:prstGeom>
      </xdr:spPr>
    </xdr:pic>
  </etc:cellImage>
  <etc:cellImage>
    <xdr:pic>
      <xdr:nvPicPr>
        <xdr:cNvPr id="48" name="ID_7FA51272807141AC9F2D6668B7731B3C" descr="dd595e1c5aa491ed84effa8df92d264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44340" y="12936220"/>
          <a:ext cx="10058400" cy="5718810"/>
        </a:xfrm>
        <a:prstGeom prst="rect">
          <a:avLst/>
        </a:prstGeom>
      </xdr:spPr>
    </xdr:pic>
  </etc:cellImage>
  <etc:cellImage>
    <xdr:pic>
      <xdr:nvPicPr>
        <xdr:cNvPr id="49" name="ID_A1EE825F4ED94B39ADE7C0704847BFCD" descr="5116fadf1784b1678897c4d4db0d1eb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06240" y="12461240"/>
          <a:ext cx="10058400" cy="5718810"/>
        </a:xfrm>
        <a:prstGeom prst="rect">
          <a:avLst/>
        </a:prstGeom>
      </xdr:spPr>
    </xdr:pic>
  </etc:cellImage>
  <etc:cellImage>
    <xdr:pic>
      <xdr:nvPicPr>
        <xdr:cNvPr id="50" name="ID_B81067086DCB49F58C45982994C80751" descr="52cc9bab6dd45d3cb3365fb2a2fffbb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206240" y="13528040"/>
          <a:ext cx="10058400" cy="5703570"/>
        </a:xfrm>
        <a:prstGeom prst="rect">
          <a:avLst/>
        </a:prstGeom>
      </xdr:spPr>
    </xdr:pic>
  </etc:cellImage>
  <etc:cellImage>
    <xdr:pic>
      <xdr:nvPicPr>
        <xdr:cNvPr id="52" name="ID_F0FEAFE1FFC44FE1802B944FDDD824C8" descr="13fd9e3cfea263938d3e11e5a493c7d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06240" y="13172440"/>
          <a:ext cx="10058400" cy="7591425"/>
        </a:xfrm>
        <a:prstGeom prst="rect">
          <a:avLst/>
        </a:prstGeom>
      </xdr:spPr>
    </xdr:pic>
  </etc:cellImage>
  <etc:cellImage>
    <xdr:pic>
      <xdr:nvPicPr>
        <xdr:cNvPr id="53" name="ID_EB48CF503C614B11ACEC1FFB618B2872" descr="e59af67df29175f2f6c289ca7bbd47a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06240" y="13883640"/>
          <a:ext cx="10058400" cy="5698490"/>
        </a:xfrm>
        <a:prstGeom prst="rect">
          <a:avLst/>
        </a:prstGeom>
      </xdr:spPr>
    </xdr:pic>
  </etc:cellImage>
  <etc:cellImage>
    <xdr:pic>
      <xdr:nvPicPr>
        <xdr:cNvPr id="54" name="ID_E0F5886236E44C868AFE0AD354DC71F4" descr="58ecc3ca4628501d65f78e2f0ded0ccb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206240" y="14239240"/>
          <a:ext cx="10058400" cy="7576185"/>
        </a:xfrm>
        <a:prstGeom prst="rect">
          <a:avLst/>
        </a:prstGeom>
      </xdr:spPr>
    </xdr:pic>
  </etc:cellImage>
  <etc:cellImage>
    <xdr:pic>
      <xdr:nvPicPr>
        <xdr:cNvPr id="56" name="ID_2F1D59058DCB4D5F81EC4573F0C7E475" descr="871ef4119cb0096726399443defd67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206240" y="14594840"/>
          <a:ext cx="10058400" cy="5688330"/>
        </a:xfrm>
        <a:prstGeom prst="rect">
          <a:avLst/>
        </a:prstGeom>
      </xdr:spPr>
    </xdr:pic>
  </etc:cellImage>
  <etc:cellImage>
    <xdr:pic>
      <xdr:nvPicPr>
        <xdr:cNvPr id="57" name="ID_79C6BCDC91FA41FF9142F72148BB01C7" descr="两侧都要做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892040" y="14594840"/>
          <a:ext cx="10058400" cy="7571105"/>
        </a:xfrm>
        <a:prstGeom prst="rect">
          <a:avLst/>
        </a:prstGeom>
      </xdr:spPr>
    </xdr:pic>
  </etc:cellImage>
  <etc:cellImage>
    <xdr:pic>
      <xdr:nvPicPr>
        <xdr:cNvPr id="58" name="ID_7FF3032A772E4C5EB204A0689FD63081" descr="两侧都要做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892040" y="14950440"/>
          <a:ext cx="10058400" cy="7566025"/>
        </a:xfrm>
        <a:prstGeom prst="rect">
          <a:avLst/>
        </a:prstGeom>
      </xdr:spPr>
    </xdr:pic>
  </etc:cellImage>
  <etc:cellImage>
    <xdr:pic>
      <xdr:nvPicPr>
        <xdr:cNvPr id="59" name="ID_00DB820D57A3469784F8A8C81C2365DE" descr="29860fbcf90d5af680ce76d507a3fa1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206240" y="14950440"/>
          <a:ext cx="10058400" cy="5683250"/>
        </a:xfrm>
        <a:prstGeom prst="rect">
          <a:avLst/>
        </a:prstGeom>
      </xdr:spPr>
    </xdr:pic>
  </etc:cellImage>
  <etc:cellImage>
    <xdr:pic>
      <xdr:nvPicPr>
        <xdr:cNvPr id="60" name="ID_2A8F548F017C4A5B81316517FC184363" descr="7863e1e806c646090555f23a0b4286c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206240" y="15306040"/>
          <a:ext cx="10058400" cy="5678170"/>
        </a:xfrm>
        <a:prstGeom prst="rect">
          <a:avLst/>
        </a:prstGeom>
      </xdr:spPr>
    </xdr:pic>
  </etc:cellImage>
  <etc:cellImage>
    <xdr:pic>
      <xdr:nvPicPr>
        <xdr:cNvPr id="61" name="ID_9162095DBDFB477C8013DE9F75651C79" descr="e09a8283f3ddd756b0552975a160cde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206240" y="16017240"/>
          <a:ext cx="10058400" cy="5668010"/>
        </a:xfrm>
        <a:prstGeom prst="rect">
          <a:avLst/>
        </a:prstGeom>
      </xdr:spPr>
    </xdr:pic>
  </etc:cellImage>
  <etc:cellImage>
    <xdr:pic>
      <xdr:nvPicPr>
        <xdr:cNvPr id="62" name="ID_0804D96D83274A398D79B5D8C68E56AA" descr="753d94935a7f704adb9103e9369c7285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206240" y="19118580"/>
          <a:ext cx="9753600" cy="7338060"/>
        </a:xfrm>
        <a:prstGeom prst="rect">
          <a:avLst/>
        </a:prstGeom>
      </xdr:spPr>
    </xdr:pic>
  </etc:cellImage>
  <etc:cellImage>
    <xdr:pic>
      <xdr:nvPicPr>
        <xdr:cNvPr id="64" name="ID_6C5937A402884DA5892EEC027E347C51" descr="90b3eb5f106c6c11506a0d81dac54d60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206240" y="20769580"/>
          <a:ext cx="9745980" cy="49149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<sst xmlns="http://schemas.openxmlformats.org/spreadsheetml/2006/main" count="88" uniqueCount="60">
  <si>
    <t>博兴街道春节景观布置点位</t>
  </si>
  <si>
    <t>社区名称</t>
  </si>
  <si>
    <t>小区名称</t>
  </si>
  <si>
    <t>序号</t>
  </si>
  <si>
    <t>点位位置</t>
  </si>
  <si>
    <t>照片</t>
  </si>
  <si>
    <t>街道</t>
  </si>
  <si>
    <t>1 博兴街道办事处</t>
  </si>
  <si>
    <t>西门</t>
  </si>
  <si>
    <t>观海苑社区</t>
  </si>
  <si>
    <t>2 观海苑小区</t>
  </si>
  <si>
    <t>北门</t>
  </si>
  <si>
    <t>北门小区内</t>
  </si>
  <si>
    <t>东门</t>
  </si>
  <si>
    <t>3 棠颂璟庐小区</t>
  </si>
  <si>
    <t>4 海棠苑小区</t>
  </si>
  <si>
    <t>北门及小区内</t>
  </si>
  <si>
    <t>博客雅苑</t>
  </si>
  <si>
    <t>5 博客雅苑小区</t>
  </si>
  <si>
    <t>亦城茗苑社区</t>
  </si>
  <si>
    <t>6 亦城茗苑小区</t>
  </si>
  <si>
    <t>中芯花园社区</t>
  </si>
  <si>
    <t>7 中芯花园小区</t>
  </si>
  <si>
    <t>小区内</t>
  </si>
  <si>
    <t>8 亦园小区</t>
  </si>
  <si>
    <t>9 悦廷小区</t>
  </si>
  <si>
    <t>南门</t>
  </si>
  <si>
    <t>10迷你悦商业党建工作站</t>
  </si>
  <si>
    <t>赢海庄园社区</t>
  </si>
  <si>
    <t>11 赢海庄园小区</t>
  </si>
  <si>
    <t>12 好景国际党建工作站</t>
  </si>
  <si>
    <t>西门小区内</t>
  </si>
  <si>
    <t>中海京叁号院</t>
  </si>
  <si>
    <t>13 中海京叁號院</t>
  </si>
  <si>
    <t>通泰文园社区</t>
  </si>
  <si>
    <t>14 壹中心小区</t>
  </si>
  <si>
    <t>南门及小区内</t>
  </si>
  <si>
    <t>15 通泰国际公馆小区</t>
  </si>
  <si>
    <t>亦城景园社区</t>
  </si>
  <si>
    <t>16 亦城景园小区</t>
  </si>
  <si>
    <t>科创家园社区</t>
  </si>
  <si>
    <t>17 亦城文园小区</t>
  </si>
  <si>
    <t>18 亦城科创家园小区</t>
  </si>
  <si>
    <t>汀塘家园社区</t>
  </si>
  <si>
    <t>19 汀塘小区</t>
  </si>
  <si>
    <t>门内</t>
  </si>
  <si>
    <t>门外</t>
  </si>
  <si>
    <t>20 禧瑞天著东区</t>
  </si>
  <si>
    <t>21 禧瑞天著西区</t>
  </si>
  <si>
    <t>融岸雅苑社区</t>
  </si>
  <si>
    <t>22 融创亦庄壹号小区</t>
  </si>
  <si>
    <t>南门及路侧</t>
  </si>
  <si>
    <t>臻珑府社区</t>
  </si>
  <si>
    <t>23 臻珑府东区</t>
  </si>
  <si>
    <t>北门及路侧</t>
  </si>
  <si>
    <t>24 臻珑府西区</t>
  </si>
  <si>
    <t>城乡世纪党建工作站</t>
  </si>
  <si>
    <t>25 城乡世纪党建工作站</t>
  </si>
  <si>
    <t>B1、B2、C1、C2四个门的节日装饰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</si>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</sst>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6"/>
      <color rgb="FF000000"/>
      <name val="CESI仿宋-GB2312"/>
      <charset val="134"/>
    </font>
    <font>
      <b/>
      <sz val="20"/>
      <color rgb="FF000000"/>
      <name val="CESI仿宋-GB2312"/>
      <charset val="134"/>
    </font>
    <font>
      <b/>
      <sz val="11"/>
      <color rgb="FF000000"/>
      <name val="CESI仿宋-GB2312"/>
      <charset val="134"/>
    </font>
    <font>
      <b/>
      <sz val="11"/>
      <color rgb="FF000000"/>
      <name val="宋体"/>
      <charset val="134"/>
    </font>
    <font>
      <sz val="11"/>
      <color rgb="FF000000"/>
      <name val="CESI仿宋-GB2312"/>
      <charset val="134"/>
    </font>
    <font>
      <sz val="11"/>
      <color rgb="FF000000"/>
      <name val="仿宋_GB2312"/>
      <charset val="134"/>
    </font>
    <font>
      <sz val="10"/>
      <name val="等线"/>
      <charset val="134"/>
      <scheme val="minor"/>
    </font>
    <font>
      <sz val="10"/>
      <color rgb="FF000000"/>
      <name val="Calibri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jpeg"/><Relationship Id="rId39" Type="http://schemas.openxmlformats.org/officeDocument/2006/relationships/image" Target="media/image39.jpeg"/><Relationship Id="rId38" Type="http://schemas.openxmlformats.org/officeDocument/2006/relationships/image" Target="media/image38.pn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46"/>
  <sheetViews>
    <sheetView tabSelected="1" workbookViewId="0">
      <selection activeCell="G44" sqref="G44"/>
    </sheetView>
  </sheetViews>
  <sheetFormatPr defaultColWidth="9" defaultRowHeight="20.4" customHeight="1"/>
  <cols>
    <col min="1" max="1" width="12.3666666666667" style="2" customWidth="1"/>
    <col min="2" max="2" width="17.8166666666667" style="3" customWidth="1"/>
    <col min="3" max="3" width="8.36666666666667" style="3" customWidth="1"/>
    <col min="4" max="4" width="11.5416666666667" style="3" customWidth="1"/>
    <col min="5" max="5" width="17" style="4" customWidth="1"/>
    <col min="6" max="9" width="16.9083333333333" style="4" customWidth="1"/>
    <col min="10" max="40" width="9" style="1"/>
  </cols>
  <sheetData>
    <row r="1" s="1" customFormat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" customHeight="1" spans="1:9">
      <c r="A2" s="7"/>
      <c r="B2" s="8"/>
      <c r="C2" s="9"/>
      <c r="D2" s="9"/>
      <c r="E2" s="4"/>
      <c r="F2" s="4"/>
      <c r="G2" s="4"/>
      <c r="H2" s="4"/>
      <c r="I2" s="4"/>
    </row>
    <row r="3" s="1" customFormat="1" ht="28" customHeight="1" spans="1:9">
      <c r="A3" s="10" t="s">
        <v>1</v>
      </c>
      <c r="B3" s="10" t="s">
        <v>2</v>
      </c>
      <c r="C3" s="11" t="s">
        <v>3</v>
      </c>
      <c r="D3" s="11" t="s">
        <v>4</v>
      </c>
      <c r="E3" s="17" t="s">
        <v>5</v>
      </c>
      <c r="F3" s="17"/>
      <c r="G3" s="17"/>
      <c r="H3" s="17"/>
      <c r="I3" s="17"/>
    </row>
    <row r="4" s="1" customFormat="1" ht="65" customHeight="1" spans="1:9">
      <c r="A4" s="12" t="s">
        <v>6</v>
      </c>
      <c r="B4" s="13" t="s">
        <v>7</v>
      </c>
      <c r="C4" s="14">
        <f t="shared" ref="C4:C46" si="0">ROW()-3</f>
        <v>1</v>
      </c>
      <c r="D4" s="14" t="s">
        <v>8</v>
      </c>
      <c r="E4" s="18" t="str">
        <f>_xlfn.DISPIMG("ID_EBE09ED0817345649F6587B8C10AFA34",1)</f>
        <v>=DISPIMG("ID_EBE09ED0817345649F6587B8C10AFA34",1)</v>
      </c>
      <c r="F4" s="18"/>
      <c r="G4" s="18"/>
      <c r="H4" s="18"/>
      <c r="I4" s="18"/>
    </row>
    <row r="5" s="1" customFormat="1" ht="65" customHeight="1" spans="1:9">
      <c r="A5" s="12" t="s">
        <v>9</v>
      </c>
      <c r="B5" s="13" t="s">
        <v>10</v>
      </c>
      <c r="C5" s="14">
        <f t="shared" si="0"/>
        <v>2</v>
      </c>
      <c r="D5" s="14" t="s">
        <v>11</v>
      </c>
      <c r="E5" s="18" t="str">
        <f>_xlfn.DISPIMG("ID_99FAFBC7A0AD48BF9F0F4E074EACF158",1)</f>
        <v>=DISPIMG("ID_99FAFBC7A0AD48BF9F0F4E074EACF158",1)</v>
      </c>
      <c r="F5" s="18"/>
      <c r="G5" s="18"/>
      <c r="H5" s="18"/>
      <c r="I5" s="18"/>
    </row>
    <row r="6" s="1" customFormat="1" ht="65" customHeight="1" spans="1:9">
      <c r="A6" s="12"/>
      <c r="B6" s="13"/>
      <c r="C6" s="14">
        <f t="shared" si="0"/>
        <v>3</v>
      </c>
      <c r="D6" s="14" t="s">
        <v>12</v>
      </c>
      <c r="E6" s="18" t="str">
        <f>_xlfn.DISPIMG("ID_07D4125D393F4DC19A7A418EF3AFC498",1)</f>
        <v>=DISPIMG("ID_07D4125D393F4DC19A7A418EF3AFC498",1)</v>
      </c>
      <c r="F6" s="18" t="str">
        <f>_xlfn.DISPIMG("ID_A8A920C8EA24476E8736773EDD44E286",1)</f>
        <v>=DISPIMG("ID_A8A920C8EA24476E8736773EDD44E286",1)</v>
      </c>
      <c r="H6" s="18"/>
      <c r="I6" s="18"/>
    </row>
    <row r="7" s="1" customFormat="1" ht="65" customHeight="1" spans="1:9">
      <c r="A7" s="12"/>
      <c r="B7" s="13"/>
      <c r="C7" s="14">
        <f t="shared" si="0"/>
        <v>4</v>
      </c>
      <c r="D7" s="14" t="s">
        <v>13</v>
      </c>
      <c r="E7" s="18" t="str">
        <f>_xlfn.DISPIMG("ID_30F7B13E6E2F4AE7846F9AF6DC20879A",1)</f>
        <v>=DISPIMG("ID_30F7B13E6E2F4AE7846F9AF6DC20879A",1)</v>
      </c>
      <c r="F7" s="18"/>
      <c r="G7" s="18"/>
      <c r="H7" s="18"/>
      <c r="I7" s="18"/>
    </row>
    <row r="8" s="1" customFormat="1" ht="65" customHeight="1" spans="1:9">
      <c r="A8" s="12"/>
      <c r="B8" s="13" t="s">
        <v>14</v>
      </c>
      <c r="C8" s="14">
        <f t="shared" si="0"/>
        <v>5</v>
      </c>
      <c r="D8" s="14" t="s">
        <v>8</v>
      </c>
      <c r="E8" s="18" t="str">
        <f>_xlfn.DISPIMG("ID_A13FA96EF5E9484483576217710A9AF0",1)</f>
        <v>=DISPIMG("ID_A13FA96EF5E9484483576217710A9AF0",1)</v>
      </c>
      <c r="F8" s="18"/>
      <c r="G8" s="18"/>
      <c r="H8" s="18"/>
      <c r="I8" s="18"/>
    </row>
    <row r="9" s="1" customFormat="1" ht="65" customHeight="1" spans="1:9">
      <c r="A9" s="12"/>
      <c r="B9" s="13"/>
      <c r="C9" s="14">
        <f t="shared" si="0"/>
        <v>6</v>
      </c>
      <c r="D9" s="14" t="s">
        <v>13</v>
      </c>
      <c r="E9" s="18" t="str">
        <f>_xlfn.DISPIMG("ID_EE3528D2DA684F29AECEAF13EF362852",1)</f>
        <v>=DISPIMG("ID_EE3528D2DA684F29AECEAF13EF362852",1)</v>
      </c>
      <c r="F9" s="18"/>
      <c r="G9" s="18"/>
      <c r="H9" s="18"/>
      <c r="I9" s="18"/>
    </row>
    <row r="10" s="1" customFormat="1" ht="65" customHeight="1" spans="1:9">
      <c r="A10" s="12"/>
      <c r="B10" s="13" t="s">
        <v>15</v>
      </c>
      <c r="C10" s="14">
        <f t="shared" si="0"/>
        <v>7</v>
      </c>
      <c r="D10" s="14" t="s">
        <v>16</v>
      </c>
      <c r="E10" s="18" t="str">
        <f>_xlfn.DISPIMG("ID_E38EA8CF861A4A4DA0D778209F4C5D62",1)</f>
        <v>=DISPIMG("ID_E38EA8CF861A4A4DA0D778209F4C5D62",1)</v>
      </c>
      <c r="F10" s="18" t="str">
        <f>_xlfn.DISPIMG("ID_56421BAB04814B00B2B2F89977CDE1C0",1)</f>
        <v>=DISPIMG("ID_56421BAB04814B00B2B2F89977CDE1C0",1)</v>
      </c>
      <c r="G10" s="18"/>
      <c r="H10" s="18"/>
      <c r="I10" s="18"/>
    </row>
    <row r="11" s="1" customFormat="1" ht="65" customHeight="1" spans="1:9">
      <c r="A11" s="12" t="s">
        <v>17</v>
      </c>
      <c r="B11" s="13" t="s">
        <v>18</v>
      </c>
      <c r="C11" s="14">
        <f t="shared" si="0"/>
        <v>8</v>
      </c>
      <c r="D11" s="14" t="s">
        <v>11</v>
      </c>
      <c r="E11" s="18" t="str">
        <f>_xlfn.DISPIMG("ID_77D0FAF875D34DB7B5E4220F264F8FD3",1)</f>
        <v>=DISPIMG("ID_77D0FAF875D34DB7B5E4220F264F8FD3",1)</v>
      </c>
      <c r="F11" s="18"/>
      <c r="G11" s="18"/>
      <c r="H11" s="18"/>
      <c r="I11" s="18"/>
    </row>
    <row r="12" s="1" customFormat="1" ht="65" customHeight="1" spans="1:9">
      <c r="A12" s="15"/>
      <c r="B12" s="13"/>
      <c r="C12" s="14">
        <f t="shared" si="0"/>
        <v>9</v>
      </c>
      <c r="D12" s="14" t="s">
        <v>8</v>
      </c>
      <c r="E12" s="18" t="str">
        <f>_xlfn.DISPIMG("ID_04C7F77D3C3645FFBD4F094EAABF4751",1)</f>
        <v>=DISPIMG("ID_04C7F77D3C3645FFBD4F094EAABF4751",1)</v>
      </c>
      <c r="F12" s="18"/>
      <c r="G12" s="18"/>
      <c r="H12" s="18"/>
      <c r="I12" s="18"/>
    </row>
    <row r="13" s="1" customFormat="1" ht="65" customHeight="1" spans="1:9">
      <c r="A13" s="12" t="s">
        <v>19</v>
      </c>
      <c r="B13" s="13" t="s">
        <v>20</v>
      </c>
      <c r="C13" s="14">
        <f t="shared" si="0"/>
        <v>10</v>
      </c>
      <c r="D13" s="14" t="s">
        <v>11</v>
      </c>
      <c r="E13" s="19" t="str">
        <f>_xlfn.DISPIMG("ID_EEB029B317CA4D6795E43ED39779E0BB",1)</f>
        <v>=DISPIMG("ID_EEB029B317CA4D6795E43ED39779E0BB",1)</v>
      </c>
      <c r="F13" s="18" t="str">
        <f>_xlfn.DISPIMG("ID_9E79C2CD362846D3B483DDF0E7B22561",1)</f>
        <v>=DISPIMG("ID_9E79C2CD362846D3B483DDF0E7B22561",1)</v>
      </c>
      <c r="G13" s="18"/>
      <c r="H13" s="18"/>
      <c r="I13" s="18"/>
    </row>
    <row r="14" s="1" customFormat="1" ht="65" customHeight="1" spans="1:9">
      <c r="A14" s="15"/>
      <c r="B14" s="13"/>
      <c r="C14" s="14">
        <f t="shared" si="0"/>
        <v>11</v>
      </c>
      <c r="D14" s="14" t="s">
        <v>8</v>
      </c>
      <c r="E14" s="18" t="str">
        <f>_xlfn.DISPIMG("ID_982182DC60A4492FA9BC667C0BF70930",1)</f>
        <v>=DISPIMG("ID_982182DC60A4492FA9BC667C0BF70930",1)</v>
      </c>
      <c r="F14" s="18" t="str">
        <f>_xlfn.DISPIMG("ID_ECAFA165EC024166BE1BBD6A1EBDCCD6",1)</f>
        <v>=DISPIMG("ID_ECAFA165EC024166BE1BBD6A1EBDCCD6",1)</v>
      </c>
      <c r="G14" s="18"/>
      <c r="H14" s="18"/>
      <c r="I14" s="18"/>
    </row>
    <row r="15" s="1" customFormat="1" ht="65" customHeight="1" spans="1:9">
      <c r="A15" s="12" t="s">
        <v>21</v>
      </c>
      <c r="B15" s="13" t="s">
        <v>22</v>
      </c>
      <c r="C15" s="14">
        <f t="shared" si="0"/>
        <v>12</v>
      </c>
      <c r="D15" s="14" t="s">
        <v>11</v>
      </c>
      <c r="E15" s="18" t="str">
        <f>_xlfn.DISPIMG("ID_B055A76D1D274FA5B7CE79F53B08A788",1)</f>
        <v>=DISPIMG("ID_B055A76D1D274FA5B7CE79F53B08A788",1)</v>
      </c>
      <c r="F15" s="18"/>
      <c r="G15" s="18"/>
      <c r="H15" s="18"/>
      <c r="I15" s="18"/>
    </row>
    <row r="16" s="1" customFormat="1" ht="65" customHeight="1" spans="1:9">
      <c r="A16" s="15"/>
      <c r="B16" s="13"/>
      <c r="C16" s="14">
        <f t="shared" si="0"/>
        <v>13</v>
      </c>
      <c r="D16" s="14" t="s">
        <v>23</v>
      </c>
      <c r="E16" s="18" t="str">
        <f>_xlfn.DISPIMG("ID_28C2F2AEFA224B56B971334370D96FA2",1)</f>
        <v>=DISPIMG("ID_28C2F2AEFA224B56B971334370D96FA2",1)</v>
      </c>
      <c r="F16" s="18" t="str">
        <f>_xlfn.DISPIMG("ID_4DBEC8B0EA4B48EF9508E717DB95FA48",1)</f>
        <v>=DISPIMG("ID_4DBEC8B0EA4B48EF9508E717DB95FA48",1)</v>
      </c>
      <c r="G16" s="18" t="str">
        <f>_xlfn.DISPIMG("ID_8B1BDC1439A04ADCBC4C52C1F13F9855",1)</f>
        <v>=DISPIMG("ID_8B1BDC1439A04ADCBC4C52C1F13F9855",1)</v>
      </c>
      <c r="H16" s="18"/>
      <c r="I16" s="18"/>
    </row>
    <row r="17" s="1" customFormat="1" ht="65" customHeight="1" spans="1:9">
      <c r="A17" s="15"/>
      <c r="B17" s="13"/>
      <c r="C17" s="14">
        <f t="shared" si="0"/>
        <v>14</v>
      </c>
      <c r="D17" s="14" t="s">
        <v>13</v>
      </c>
      <c r="E17" s="18" t="str">
        <f>_xlfn.DISPIMG("ID_9E70139E27984396B8B8B77CD0EC931E",1)</f>
        <v>=DISPIMG("ID_9E70139E27984396B8B8B77CD0EC931E",1)</v>
      </c>
      <c r="F17" s="18"/>
      <c r="G17" s="18"/>
      <c r="H17" s="18"/>
      <c r="I17" s="18"/>
    </row>
    <row r="18" s="1" customFormat="1" ht="65" customHeight="1" spans="1:9">
      <c r="A18" s="15"/>
      <c r="B18" s="13" t="s">
        <v>24</v>
      </c>
      <c r="C18" s="14">
        <f t="shared" si="0"/>
        <v>15</v>
      </c>
      <c r="D18" s="14" t="s">
        <v>11</v>
      </c>
      <c r="E18" s="18" t="str">
        <f>_xlfn.DISPIMG("ID_363E0ED480F448DEBB79A86E4BFCFCE6",1)</f>
        <v>=DISPIMG("ID_363E0ED480F448DEBB79A86E4BFCFCE6",1)</v>
      </c>
      <c r="F18" s="18" t="str">
        <f>_xlfn.DISPIMG("ID_57FB43AE25AA47DB8E1A2AC7EDE409D0",1)</f>
        <v>=DISPIMG("ID_57FB43AE25AA47DB8E1A2AC7EDE409D0",1)</v>
      </c>
      <c r="G18" s="18" t="str">
        <f>_xlfn.DISPIMG("ID_6B77FEABBB8D4FABAE8458BED7DD9173",1)</f>
        <v>=DISPIMG("ID_6B77FEABBB8D4FABAE8458BED7DD9173",1)</v>
      </c>
      <c r="H18" s="18"/>
      <c r="I18" s="18"/>
    </row>
    <row r="19" s="1" customFormat="1" ht="65" customHeight="1" spans="1:9">
      <c r="A19" s="15"/>
      <c r="B19" s="15"/>
      <c r="C19" s="14">
        <f t="shared" si="0"/>
        <v>16</v>
      </c>
      <c r="D19" s="14" t="s">
        <v>13</v>
      </c>
      <c r="E19" s="18" t="str">
        <f>_xlfn.DISPIMG("ID_1E2F6D4864B946379FD861DDF19BF919",1)</f>
        <v>=DISPIMG("ID_1E2F6D4864B946379FD861DDF19BF919",1)</v>
      </c>
      <c r="F19" s="18"/>
      <c r="G19" s="18"/>
      <c r="H19" s="18"/>
      <c r="I19" s="18"/>
    </row>
    <row r="20" s="1" customFormat="1" ht="65" customHeight="1" spans="1:9">
      <c r="A20" s="15"/>
      <c r="B20" s="13" t="s">
        <v>25</v>
      </c>
      <c r="C20" s="14">
        <f t="shared" si="0"/>
        <v>17</v>
      </c>
      <c r="D20" s="14" t="s">
        <v>8</v>
      </c>
      <c r="E20" s="18" t="str">
        <f>_xlfn.DISPIMG("ID_3EA4F2F08DA148FAA942375B3FEB39C9",1)</f>
        <v>=DISPIMG("ID_3EA4F2F08DA148FAA942375B3FEB39C9",1)</v>
      </c>
      <c r="F20" s="18"/>
      <c r="G20" s="18"/>
      <c r="H20" s="18"/>
      <c r="I20" s="18"/>
    </row>
    <row r="21" s="1" customFormat="1" ht="65" customHeight="1" spans="1:9">
      <c r="A21" s="15"/>
      <c r="B21" s="15"/>
      <c r="C21" s="14">
        <f t="shared" si="0"/>
        <v>18</v>
      </c>
      <c r="D21" s="14" t="s">
        <v>26</v>
      </c>
      <c r="E21" s="18" t="str">
        <f>_xlfn.DISPIMG("ID_7093810151BA41839B6C743781C4553A",1)</f>
        <v>=DISPIMG("ID_7093810151BA41839B6C743781C4553A",1)</v>
      </c>
      <c r="F21" s="18"/>
      <c r="G21" s="18"/>
      <c r="H21" s="18"/>
      <c r="I21" s="18"/>
    </row>
    <row r="22" s="1" customFormat="1" ht="65" customHeight="1" spans="1:9">
      <c r="A22" s="15"/>
      <c r="B22" s="13" t="s">
        <v>27</v>
      </c>
      <c r="C22" s="14">
        <f t="shared" si="0"/>
        <v>19</v>
      </c>
      <c r="D22" s="14" t="s">
        <v>11</v>
      </c>
      <c r="E22" s="18" t="str">
        <f>_xlfn.DISPIMG("ID_169D63EA7D66427CB742C26E6CB746EB",1)</f>
        <v>=DISPIMG("ID_169D63EA7D66427CB742C26E6CB746EB",1)</v>
      </c>
      <c r="F22" s="18"/>
      <c r="G22" s="18"/>
      <c r="H22" s="18"/>
      <c r="I22" s="18"/>
    </row>
    <row r="23" s="1" customFormat="1" ht="65" customHeight="1" spans="1:9">
      <c r="A23" s="15"/>
      <c r="B23" s="15"/>
      <c r="C23" s="14">
        <f t="shared" si="0"/>
        <v>20</v>
      </c>
      <c r="D23" s="14" t="s">
        <v>13</v>
      </c>
      <c r="E23" s="18" t="str">
        <f>_xlfn.DISPIMG("ID_99642D04334F4F819C02E727D796F99F",1)</f>
        <v>=DISPIMG("ID_99642D04334F4F819C02E727D796F99F",1)</v>
      </c>
      <c r="F23" s="18"/>
      <c r="G23" s="18"/>
      <c r="H23" s="18"/>
      <c r="I23" s="18"/>
    </row>
    <row r="24" s="1" customFormat="1" ht="65" customHeight="1" spans="1:9">
      <c r="A24" s="12" t="s">
        <v>28</v>
      </c>
      <c r="B24" s="13" t="s">
        <v>29</v>
      </c>
      <c r="C24" s="14">
        <f t="shared" si="0"/>
        <v>21</v>
      </c>
      <c r="D24" s="14" t="s">
        <v>13</v>
      </c>
      <c r="E24" s="18" t="str">
        <f>_xlfn.DISPIMG("ID_B1DC1F0F30C3489AA5BAF83BF69DFF92",1)</f>
        <v>=DISPIMG("ID_B1DC1F0F30C3489AA5BAF83BF69DFF92",1)</v>
      </c>
      <c r="F24" s="18"/>
      <c r="G24" s="18"/>
      <c r="H24" s="18"/>
      <c r="I24" s="18"/>
    </row>
    <row r="25" s="1" customFormat="1" ht="65" customHeight="1" spans="1:9">
      <c r="A25" s="15"/>
      <c r="B25" s="15"/>
      <c r="C25" s="14">
        <f t="shared" si="0"/>
        <v>22</v>
      </c>
      <c r="D25" s="14" t="s">
        <v>8</v>
      </c>
      <c r="E25" s="18" t="str">
        <f>_xlfn.DISPIMG("ID_4FC3D935FB1E40D18B4D59A29077483E",1)</f>
        <v>=DISPIMG("ID_4FC3D935FB1E40D18B4D59A29077483E",1)</v>
      </c>
      <c r="F25" s="18"/>
      <c r="G25" s="18"/>
      <c r="H25" s="18"/>
      <c r="I25" s="18"/>
    </row>
    <row r="26" s="1" customFormat="1" ht="65" customHeight="1" spans="1:9">
      <c r="A26" s="15"/>
      <c r="B26" s="15"/>
      <c r="C26" s="14">
        <f t="shared" si="0"/>
        <v>23</v>
      </c>
      <c r="D26" s="14" t="s">
        <v>23</v>
      </c>
      <c r="E26" s="18" t="str">
        <f>_xlfn.DISPIMG("ID_0804D96D83274A398D79B5D8C68E56AA",1)</f>
        <v>=DISPIMG("ID_0804D96D83274A398D79B5D8C68E56AA",1)</v>
      </c>
      <c r="F26" s="18"/>
      <c r="G26" s="18"/>
      <c r="H26" s="18"/>
      <c r="I26" s="18"/>
    </row>
    <row r="27" s="1" customFormat="1" ht="65" customHeight="1" spans="1:9">
      <c r="A27" s="15"/>
      <c r="B27" s="13" t="s">
        <v>30</v>
      </c>
      <c r="C27" s="14">
        <f t="shared" si="0"/>
        <v>24</v>
      </c>
      <c r="D27" s="14" t="s">
        <v>8</v>
      </c>
      <c r="E27" s="18" t="str">
        <f>_xlfn.DISPIMG("ID_1F7142783E8D4214A3FC2A4559E00202",1)</f>
        <v>=DISPIMG("ID_1F7142783E8D4214A3FC2A4559E00202",1)</v>
      </c>
      <c r="F27" s="18"/>
      <c r="G27" s="18"/>
      <c r="H27" s="18"/>
      <c r="I27" s="18"/>
    </row>
    <row r="28" s="1" customFormat="1" ht="65" customHeight="1" spans="1:9">
      <c r="A28" s="15"/>
      <c r="B28" s="15"/>
      <c r="C28" s="14">
        <f t="shared" si="0"/>
        <v>25</v>
      </c>
      <c r="D28" s="14" t="s">
        <v>31</v>
      </c>
      <c r="E28" s="18" t="str">
        <f>_xlfn.DISPIMG("ID_6C5937A402884DA5892EEC027E347C51",1)</f>
        <v>=DISPIMG("ID_6C5937A402884DA5892EEC027E347C51",1)</v>
      </c>
      <c r="F28" s="18"/>
      <c r="G28" s="18"/>
      <c r="H28" s="18"/>
      <c r="I28" s="18"/>
    </row>
    <row r="29" s="1" customFormat="1" ht="65" customHeight="1" spans="1:9">
      <c r="A29" s="12" t="s">
        <v>32</v>
      </c>
      <c r="B29" s="13" t="s">
        <v>33</v>
      </c>
      <c r="C29" s="14">
        <f t="shared" si="0"/>
        <v>26</v>
      </c>
      <c r="D29" s="14" t="s">
        <v>8</v>
      </c>
      <c r="E29" s="18" t="str">
        <f>_xlfn.DISPIMG("ID_3B21288F860643438076B605012F0054",1)</f>
        <v>=DISPIMG("ID_3B21288F860643438076B605012F0054",1)</v>
      </c>
      <c r="F29" s="18" t="str">
        <f>_xlfn.DISPIMG("ID_047159F7F48E41ACB0C58C84BFBDCE87",1)</f>
        <v>=DISPIMG("ID_047159F7F48E41ACB0C58C84BFBDCE87",1)</v>
      </c>
      <c r="G29" s="18"/>
      <c r="H29" s="18"/>
      <c r="I29" s="18"/>
    </row>
    <row r="30" s="1" customFormat="1" ht="65" customHeight="1" spans="1:9">
      <c r="A30" s="15"/>
      <c r="B30" s="15"/>
      <c r="C30" s="14">
        <f t="shared" si="0"/>
        <v>27</v>
      </c>
      <c r="D30" s="14" t="s">
        <v>13</v>
      </c>
      <c r="E30" s="18" t="str">
        <f>_xlfn.DISPIMG("ID_03B0C87E15A749E4ACCBDBE146F84609",1)</f>
        <v>=DISPIMG("ID_03B0C87E15A749E4ACCBDBE146F84609",1)</v>
      </c>
      <c r="F30" s="18"/>
      <c r="G30" s="18"/>
      <c r="H30" s="18"/>
      <c r="I30" s="18"/>
    </row>
    <row r="31" s="1" customFormat="1" ht="65" customHeight="1" spans="1:9">
      <c r="A31" s="12" t="s">
        <v>34</v>
      </c>
      <c r="B31" s="13" t="s">
        <v>35</v>
      </c>
      <c r="C31" s="14">
        <f t="shared" si="0"/>
        <v>28</v>
      </c>
      <c r="D31" s="14" t="s">
        <v>36</v>
      </c>
      <c r="E31" s="18" t="str">
        <f>_xlfn.DISPIMG("ID_3968BEA6B6554A58A7E567307930A9A3",1)</f>
        <v>=DISPIMG("ID_3968BEA6B6554A58A7E567307930A9A3",1)</v>
      </c>
      <c r="F31" s="18" t="str">
        <f>_xlfn.DISPIMG("ID_C49B45DA786B4DCCAF4C8999BEF8E839",1)</f>
        <v>=DISPIMG("ID_C49B45DA786B4DCCAF4C8999BEF8E839",1)</v>
      </c>
      <c r="G31" s="18"/>
      <c r="H31" s="18"/>
      <c r="I31" s="18"/>
    </row>
    <row r="32" s="1" customFormat="1" ht="65" customHeight="1" spans="1:9">
      <c r="A32" s="12"/>
      <c r="B32" s="13" t="s">
        <v>37</v>
      </c>
      <c r="C32" s="14">
        <f t="shared" si="0"/>
        <v>29</v>
      </c>
      <c r="D32" s="14" t="s">
        <v>36</v>
      </c>
      <c r="E32" s="18" t="str">
        <f>_xlfn.DISPIMG("ID_ECC5214255224AC5B00D2DA7D6E393DA",1)</f>
        <v>=DISPIMG("ID_ECC5214255224AC5B00D2DA7D6E393DA",1)</v>
      </c>
      <c r="F32" s="18" t="str">
        <f>_xlfn.DISPIMG("ID_C4BE93FD5AB9414FA518E6C330EBF0F2",1)</f>
        <v>=DISPIMG("ID_C4BE93FD5AB9414FA518E6C330EBF0F2",1)</v>
      </c>
      <c r="G32" s="18"/>
      <c r="H32" s="18"/>
      <c r="I32" s="18"/>
    </row>
    <row r="33" s="1" customFormat="1" ht="65" customHeight="1" spans="1:9">
      <c r="A33" s="12" t="s">
        <v>38</v>
      </c>
      <c r="B33" s="13" t="s">
        <v>39</v>
      </c>
      <c r="C33" s="14">
        <f t="shared" si="0"/>
        <v>30</v>
      </c>
      <c r="D33" s="14" t="s">
        <v>16</v>
      </c>
      <c r="E33" s="18" t="str">
        <f>_xlfn.DISPIMG("ID_4FEE5A7AE089496494C03BD46B9FADF5",1)</f>
        <v>=DISPIMG("ID_4FEE5A7AE089496494C03BD46B9FADF5",1)</v>
      </c>
      <c r="F33" s="18" t="str">
        <f>_xlfn.DISPIMG("ID_714DF055D7244AAF8FB910D79A9930F2",1)</f>
        <v>=DISPIMG("ID_714DF055D7244AAF8FB910D79A9930F2",1)</v>
      </c>
      <c r="G33" s="18" t="str">
        <f>_xlfn.DISPIMG("ID_CCD8C83FBDC2400F9AB16FAF43E1163B",1)</f>
        <v>=DISPIMG("ID_CCD8C83FBDC2400F9AB16FAF43E1163B",1)</v>
      </c>
      <c r="H33" s="18" t="str">
        <f>_xlfn.DISPIMG("ID_F1D2B10C6F6C4303A12912188B2F8E52",1)</f>
        <v>=DISPIMG("ID_F1D2B10C6F6C4303A12912188B2F8E52",1)</v>
      </c>
      <c r="I33" s="18"/>
    </row>
    <row r="34" s="1" customFormat="1" ht="65" customHeight="1" spans="1:9">
      <c r="A34" s="12" t="s">
        <v>40</v>
      </c>
      <c r="B34" s="13" t="s">
        <v>41</v>
      </c>
      <c r="C34" s="14">
        <f t="shared" si="0"/>
        <v>31</v>
      </c>
      <c r="D34" s="14" t="s">
        <v>26</v>
      </c>
      <c r="E34" s="18" t="str">
        <f>_xlfn.DISPIMG("ID_7D94952768FC4633BBED476D7FDA40D9",1)</f>
        <v>=DISPIMG("ID_7D94952768FC4633BBED476D7FDA40D9",1)</v>
      </c>
      <c r="F34" s="18" t="str">
        <f>_xlfn.DISPIMG("ID_C04024F1D21C4ADF83C698298B9FE015",1)</f>
        <v>=DISPIMG("ID_C04024F1D21C4ADF83C698298B9FE015",1)</v>
      </c>
      <c r="G34" s="18"/>
      <c r="H34" s="18"/>
      <c r="I34" s="18"/>
    </row>
    <row r="35" s="1" customFormat="1" ht="65" customHeight="1" spans="1:9">
      <c r="A35" s="12"/>
      <c r="B35" s="13" t="s">
        <v>42</v>
      </c>
      <c r="C35" s="14">
        <f t="shared" si="0"/>
        <v>32</v>
      </c>
      <c r="D35" s="14" t="s">
        <v>13</v>
      </c>
      <c r="E35" s="18" t="str">
        <f>_xlfn.DISPIMG("ID_EB19E5073691465D8EDA356DAF2F3EA9",1)</f>
        <v>=DISPIMG("ID_EB19E5073691465D8EDA356DAF2F3EA9",1)</v>
      </c>
      <c r="F35" s="18"/>
      <c r="G35" s="18"/>
      <c r="H35" s="18"/>
      <c r="I35" s="18"/>
    </row>
    <row r="36" s="1" customFormat="1" ht="65" customHeight="1" spans="1:9">
      <c r="A36" s="12" t="s">
        <v>43</v>
      </c>
      <c r="B36" s="13" t="s">
        <v>44</v>
      </c>
      <c r="C36" s="14">
        <f t="shared" si="0"/>
        <v>33</v>
      </c>
      <c r="D36" s="14" t="s">
        <v>45</v>
      </c>
      <c r="E36" s="18" t="str">
        <f>_xlfn.DISPIMG("ID_A1EE825F4ED94B39ADE7C0704847BFCD",1)</f>
        <v>=DISPIMG("ID_A1EE825F4ED94B39ADE7C0704847BFCD",1)</v>
      </c>
      <c r="F36" s="18"/>
      <c r="G36" s="18"/>
      <c r="H36" s="18"/>
      <c r="I36" s="18"/>
    </row>
    <row r="37" s="1" customFormat="1" ht="65" customHeight="1" spans="1:9">
      <c r="A37" s="15"/>
      <c r="B37" s="15"/>
      <c r="C37" s="14">
        <f t="shared" si="0"/>
        <v>34</v>
      </c>
      <c r="D37" s="14" t="s">
        <v>46</v>
      </c>
      <c r="E37" s="18" t="str">
        <f>_xlfn.DISPIMG("ID_7FA51272807141AC9F2D6668B7731B3C",1)</f>
        <v>=DISPIMG("ID_7FA51272807141AC9F2D6668B7731B3C",1)</v>
      </c>
      <c r="F37" s="18"/>
      <c r="G37" s="18"/>
      <c r="H37" s="18"/>
      <c r="I37" s="18"/>
    </row>
    <row r="38" s="1" customFormat="1" ht="65" customHeight="1" spans="1:9">
      <c r="A38" s="15"/>
      <c r="B38" s="13" t="s">
        <v>47</v>
      </c>
      <c r="C38" s="14">
        <f t="shared" si="0"/>
        <v>35</v>
      </c>
      <c r="D38" s="14" t="s">
        <v>45</v>
      </c>
      <c r="E38" s="18" t="str">
        <f>_xlfn.DISPIMG("ID_F0FEAFE1FFC44FE1802B944FDDD824C8",1)</f>
        <v>=DISPIMG("ID_F0FEAFE1FFC44FE1802B944FDDD824C8",1)</v>
      </c>
      <c r="F38" s="18"/>
      <c r="G38" s="18"/>
      <c r="H38" s="18"/>
      <c r="I38" s="18"/>
    </row>
    <row r="39" s="1" customFormat="1" ht="65" customHeight="1" spans="1:9">
      <c r="A39" s="15"/>
      <c r="B39" s="15"/>
      <c r="C39" s="14">
        <f t="shared" si="0"/>
        <v>36</v>
      </c>
      <c r="D39" s="14" t="s">
        <v>46</v>
      </c>
      <c r="E39" s="18" t="str">
        <f>_xlfn.DISPIMG("ID_B81067086DCB49F58C45982994C80751",1)</f>
        <v>=DISPIMG("ID_B81067086DCB49F58C45982994C80751",1)</v>
      </c>
      <c r="F39" s="18"/>
      <c r="G39" s="18"/>
      <c r="H39" s="18"/>
      <c r="I39" s="18"/>
    </row>
    <row r="40" s="1" customFormat="1" ht="65" customHeight="1" spans="1:9">
      <c r="A40" s="15"/>
      <c r="B40" s="13" t="s">
        <v>48</v>
      </c>
      <c r="C40" s="14">
        <f t="shared" si="0"/>
        <v>37</v>
      </c>
      <c r="D40" s="14" t="s">
        <v>45</v>
      </c>
      <c r="E40" s="18" t="str">
        <f>_xlfn.DISPIMG("ID_EB48CF503C614B11ACEC1FFB618B2872",1)</f>
        <v>=DISPIMG("ID_EB48CF503C614B11ACEC1FFB618B2872",1)</v>
      </c>
      <c r="F40" s="18"/>
      <c r="G40" s="18"/>
      <c r="H40" s="18"/>
      <c r="I40" s="18"/>
    </row>
    <row r="41" s="1" customFormat="1" ht="65" customHeight="1" spans="1:9">
      <c r="A41" s="15"/>
      <c r="B41" s="15"/>
      <c r="C41" s="14">
        <f t="shared" si="0"/>
        <v>38</v>
      </c>
      <c r="D41" s="14" t="s">
        <v>46</v>
      </c>
      <c r="E41" s="18" t="str">
        <f>_xlfn.DISPIMG("ID_E0F5886236E44C868AFE0AD354DC71F4",1)</f>
        <v>=DISPIMG("ID_E0F5886236E44C868AFE0AD354DC71F4",1)</v>
      </c>
      <c r="F41" s="18"/>
      <c r="G41" s="18"/>
      <c r="H41" s="18"/>
      <c r="I41" s="18"/>
    </row>
    <row r="42" s="1" customFormat="1" ht="65" customHeight="1" spans="1:9">
      <c r="A42" s="12" t="s">
        <v>49</v>
      </c>
      <c r="B42" s="13" t="s">
        <v>50</v>
      </c>
      <c r="C42" s="14">
        <f t="shared" si="0"/>
        <v>39</v>
      </c>
      <c r="D42" s="14" t="s">
        <v>51</v>
      </c>
      <c r="E42" s="18" t="str">
        <f>_xlfn.DISPIMG("ID_2F1D59058DCB4D5F81EC4573F0C7E475",1)</f>
        <v>=DISPIMG("ID_2F1D59058DCB4D5F81EC4573F0C7E475",1)</v>
      </c>
      <c r="F42" s="18" t="str">
        <f>_xlfn.DISPIMG("ID_79C6BCDC91FA41FF9142F72148BB01C7",1)</f>
        <v>=DISPIMG("ID_79C6BCDC91FA41FF9142F72148BB01C7",1)</v>
      </c>
      <c r="G42" s="18"/>
      <c r="H42" s="18"/>
      <c r="I42" s="18"/>
    </row>
    <row r="43" s="1" customFormat="1" ht="65" customHeight="1" spans="1:9">
      <c r="A43" s="12" t="s">
        <v>52</v>
      </c>
      <c r="B43" s="13" t="s">
        <v>53</v>
      </c>
      <c r="C43" s="14">
        <f t="shared" si="0"/>
        <v>40</v>
      </c>
      <c r="D43" s="14" t="s">
        <v>54</v>
      </c>
      <c r="E43" s="18" t="str">
        <f>_xlfn.DISPIMG("ID_00DB820D57A3469784F8A8C81C2365DE",1)</f>
        <v>=DISPIMG("ID_00DB820D57A3469784F8A8C81C2365DE",1)</v>
      </c>
      <c r="F43" s="18" t="str">
        <f>_xlfn.DISPIMG("ID_7FF3032A772E4C5EB204A0689FD63081",1)</f>
        <v>=DISPIMG("ID_7FF3032A772E4C5EB204A0689FD63081",1)</v>
      </c>
      <c r="G43" s="18"/>
      <c r="H43" s="18"/>
      <c r="I43" s="18"/>
    </row>
    <row r="44" s="1" customFormat="1" ht="65" customHeight="1" spans="1:9">
      <c r="A44" s="12"/>
      <c r="B44" s="13" t="s">
        <v>55</v>
      </c>
      <c r="C44" s="14">
        <f t="shared" si="0"/>
        <v>41</v>
      </c>
      <c r="D44" s="14" t="s">
        <v>13</v>
      </c>
      <c r="E44" s="18" t="str">
        <f>_xlfn.DISPIMG("ID_2A8F548F017C4A5B81316517FC184363",1)</f>
        <v>=DISPIMG("ID_2A8F548F017C4A5B81316517FC184363",1)</v>
      </c>
      <c r="F44" s="18"/>
      <c r="G44" s="18"/>
      <c r="H44" s="18"/>
      <c r="I44" s="18"/>
    </row>
    <row r="45" s="1" customFormat="1" ht="65" customHeight="1" spans="1:9">
      <c r="A45" s="12" t="s">
        <v>56</v>
      </c>
      <c r="B45" s="13" t="s">
        <v>57</v>
      </c>
      <c r="C45" s="14">
        <f t="shared" si="0"/>
        <v>42</v>
      </c>
      <c r="D45" s="14" t="s">
        <v>58</v>
      </c>
      <c r="E45" s="18" t="str">
        <f>_xlfn.DISPIMG("ID_9162095DBDFB477C8013DE9F75651C79",1)</f>
        <v>=DISPIMG("ID_9162095DBDFB477C8013DE9F75651C79",1)</v>
      </c>
      <c r="F45" s="18"/>
      <c r="G45" s="18"/>
      <c r="H45" s="18"/>
      <c r="I45" s="18"/>
    </row>
    <row r="46" s="1" customFormat="1" customHeight="1" spans="1:9">
      <c r="A46" s="2"/>
      <c r="B46" s="16" t="s">
        <v>59</v>
      </c>
      <c r="C46" s="3"/>
      <c r="D46" s="3"/>
      <c r="E46" s="4"/>
      <c r="F46" s="4"/>
      <c r="G46" s="4"/>
      <c r="H46" s="4"/>
      <c r="I46" s="4"/>
    </row>
  </sheetData>
  <mergeCells count="26">
    <mergeCell ref="A1:I1"/>
    <mergeCell ref="E3:I3"/>
    <mergeCell ref="A5:A10"/>
    <mergeCell ref="A11:A12"/>
    <mergeCell ref="A13:A14"/>
    <mergeCell ref="A15:A23"/>
    <mergeCell ref="A24:A28"/>
    <mergeCell ref="A29:A30"/>
    <mergeCell ref="A31:A32"/>
    <mergeCell ref="A34:A35"/>
    <mergeCell ref="A36:A41"/>
    <mergeCell ref="A43:A44"/>
    <mergeCell ref="B5:B7"/>
    <mergeCell ref="B8:B9"/>
    <mergeCell ref="B11:B12"/>
    <mergeCell ref="B13:B14"/>
    <mergeCell ref="B15:B17"/>
    <mergeCell ref="B18:B19"/>
    <mergeCell ref="B20:B21"/>
    <mergeCell ref="B22:B23"/>
    <mergeCell ref="B24:B26"/>
    <mergeCell ref="B27:B28"/>
    <mergeCell ref="B29:B30"/>
    <mergeCell ref="B36:B37"/>
    <mergeCell ref="B38:B39"/>
    <mergeCell ref="B40:B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BDA</cp:lastModifiedBy>
  <dcterms:created xsi:type="dcterms:W3CDTF">2006-09-16T08:00:00Z</dcterms:created>
  <dcterms:modified xsi:type="dcterms:W3CDTF">2025-12-19T16:05:06Z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32582FD9F5CA49AE8735A75AFD041055_12</vt:lpwstr>
  </property>
  <property fmtid="{D5CDD505-2E9C-101B-9397-08002B2CF9AE}" pid="3" name="KSOProductBuildVer">
    <vt:lpwstr>2052-11.8.2.1117</vt:lpwstr>
  </property>
  <property fmtid="{D5CDD505-2E9C-101B-9397-08002B2CF9AE}" pid="4" name="CalculationRule">
    <vt:i4>0</vt:i4>
  </property>
</Properties>
</file>